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45" windowHeight="7605"/>
  </bookViews>
  <sheets>
    <sheet name="Junio 2016" sheetId="12" r:id="rId1"/>
    <sheet name="Hoja1" sheetId="11" r:id="rId2"/>
  </sheets>
  <definedNames>
    <definedName name="_xlnm._FilterDatabase" localSheetId="0" hidden="1">'Junio 2016'!$A$1:$R$64</definedName>
    <definedName name="_xlnm.Print_Area" localSheetId="0">'Junio 2016'!$A$1:$Q$64</definedName>
  </definedNames>
  <calcPr calcId="171027"/>
</workbook>
</file>

<file path=xl/calcChain.xml><?xml version="1.0" encoding="utf-8"?>
<calcChain xmlns="http://schemas.openxmlformats.org/spreadsheetml/2006/main">
  <c r="Q58" i="12"/>
  <c r="O64"/>
  <c r="P54"/>
  <c r="Q54"/>
  <c r="P55"/>
  <c r="Q55"/>
  <c r="P56"/>
  <c r="Q56"/>
  <c r="P57"/>
  <c r="Q57"/>
  <c r="P58"/>
  <c r="P59"/>
  <c r="P60"/>
  <c r="P61"/>
  <c r="P62"/>
  <c r="P18"/>
  <c r="Q18"/>
  <c r="P19"/>
  <c r="Q19"/>
  <c r="P20"/>
  <c r="P21"/>
  <c r="Q21"/>
  <c r="P22"/>
  <c r="Q22"/>
  <c r="P23"/>
  <c r="Q23"/>
  <c r="P24"/>
  <c r="Q24"/>
  <c r="P25"/>
  <c r="Q25"/>
  <c r="P26"/>
  <c r="Q26"/>
  <c r="P27"/>
  <c r="Q27"/>
  <c r="P28"/>
  <c r="P29"/>
  <c r="Q29"/>
  <c r="P30"/>
  <c r="P31"/>
  <c r="P32"/>
  <c r="Q32"/>
  <c r="P33"/>
  <c r="P34"/>
  <c r="Q34"/>
  <c r="P35"/>
  <c r="Q35"/>
  <c r="P36"/>
  <c r="Q36"/>
  <c r="P37"/>
  <c r="Q37"/>
  <c r="P38"/>
  <c r="Q38"/>
  <c r="P39"/>
  <c r="Q39"/>
  <c r="P40"/>
  <c r="Q40"/>
  <c r="P41"/>
  <c r="Q41"/>
  <c r="P42"/>
  <c r="Q42"/>
  <c r="P43"/>
  <c r="Q43"/>
  <c r="P44"/>
  <c r="Q44"/>
  <c r="P45"/>
  <c r="Q45"/>
  <c r="P46"/>
  <c r="Q46"/>
  <c r="P47"/>
  <c r="Q47"/>
  <c r="P48"/>
  <c r="Q48"/>
  <c r="P49"/>
  <c r="P50"/>
  <c r="Q50"/>
  <c r="P51"/>
  <c r="Q51"/>
  <c r="P52"/>
  <c r="Q52"/>
  <c r="P53"/>
  <c r="Q53"/>
  <c r="Q59"/>
  <c r="Q60"/>
  <c r="P17"/>
  <c r="Q17"/>
  <c r="P3"/>
  <c r="P4"/>
  <c r="Q4"/>
  <c r="P5"/>
  <c r="Q5"/>
  <c r="P6"/>
  <c r="Q6"/>
  <c r="P7"/>
  <c r="P8"/>
  <c r="Q8"/>
  <c r="P9"/>
  <c r="Q9"/>
  <c r="P10"/>
  <c r="Q10"/>
  <c r="P11"/>
  <c r="Q11"/>
  <c r="P12"/>
  <c r="Q12"/>
  <c r="P13"/>
  <c r="Q13"/>
  <c r="P15"/>
  <c r="Q15"/>
  <c r="P2"/>
  <c r="Q2"/>
  <c r="N64"/>
  <c r="M64"/>
  <c r="L64"/>
  <c r="K64"/>
  <c r="J64"/>
  <c r="I64"/>
  <c r="H64"/>
  <c r="F64"/>
  <c r="E64"/>
  <c r="D64"/>
  <c r="C64"/>
  <c r="Q63"/>
  <c r="Q30"/>
  <c r="G14"/>
  <c r="G64"/>
  <c r="P14"/>
  <c r="Q14"/>
  <c r="Q49"/>
  <c r="Q33"/>
  <c r="Q28"/>
  <c r="Q31"/>
  <c r="P64"/>
</calcChain>
</file>

<file path=xl/comments1.xml><?xml version="1.0" encoding="utf-8"?>
<comments xmlns="http://schemas.openxmlformats.org/spreadsheetml/2006/main">
  <authors>
    <author>Blanca</author>
  </authors>
  <commentList>
    <comment ref="C19" author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Aclarar con Irene si se cubrió este importe en la administración pasada</t>
        </r>
      </text>
    </comment>
  </commentList>
</comments>
</file>

<file path=xl/sharedStrings.xml><?xml version="1.0" encoding="utf-8"?>
<sst xmlns="http://schemas.openxmlformats.org/spreadsheetml/2006/main" count="108" uniqueCount="90">
  <si>
    <t>Nombre</t>
  </si>
  <si>
    <t>Agustin Bravo Ramirez, ACS, CL</t>
  </si>
  <si>
    <t>Irene Ulloa Rivera, ACG, CL</t>
  </si>
  <si>
    <t>Georgina Ortiz Galicia, DTM</t>
  </si>
  <si>
    <t>Laura Maria Zavala Hidalgo, ACB, ALB</t>
  </si>
  <si>
    <t>Ma. Teresa Arreola Olvera, ACB, CL</t>
  </si>
  <si>
    <t>Jose Alejandro Lopez Nava, ACB, ALB</t>
  </si>
  <si>
    <t>Ignacio Gomez Rivas, ACG, CL</t>
  </si>
  <si>
    <t>Eva Montoya Juarez, CC</t>
  </si>
  <si>
    <t>Alberto Olalde Chavez</t>
  </si>
  <si>
    <t>Jaime Jaime Rojas</t>
  </si>
  <si>
    <t>Rogelio Romero Trejo, ACB, ALB</t>
  </si>
  <si>
    <t>José Leonardo Camacho Susunaga, ACS, ALB</t>
  </si>
  <si>
    <t>Blanca De la Rosa Mira, CC, CL</t>
  </si>
  <si>
    <t>Carlos Hernandez De La Rosa, CC, ALB</t>
  </si>
  <si>
    <t>Manuel Villavicencio Gallego, CC</t>
  </si>
  <si>
    <t>Bernabe Antonio De La Rosa Ordonez Sr.</t>
  </si>
  <si>
    <t>Raul Rubio Castillo</t>
  </si>
  <si>
    <t>Emigdio Perez Jimenez, CC</t>
  </si>
  <si>
    <t>Rosa Angelica Reyes Gutierrez, CC</t>
  </si>
  <si>
    <t>Marlon Armel Vazquez, CC</t>
  </si>
  <si>
    <t>Betty Herendira Arce</t>
  </si>
  <si>
    <t>Catherine Alducin</t>
  </si>
  <si>
    <t>Emmanuel Dorantes Malagón</t>
  </si>
  <si>
    <t>Marcelo Gabriel Martánez Medina</t>
  </si>
  <si>
    <t>Edgar Oswaldo Salinas Garcés</t>
  </si>
  <si>
    <t>Elsa Verónica Martán Laguerenne</t>
  </si>
  <si>
    <t>Miguel Angel Gutiérrez Salazar</t>
  </si>
  <si>
    <t>Aideé Hurtado Guzmán</t>
  </si>
  <si>
    <t>Germán Rivera Mora</t>
  </si>
  <si>
    <t>Roberto Hoyos Morales</t>
  </si>
  <si>
    <t>Vanessa Judith Bravo Bocardo</t>
  </si>
  <si>
    <t>Cristina Hernández Mejía</t>
  </si>
  <si>
    <t>feb</t>
  </si>
  <si>
    <t>julio</t>
  </si>
  <si>
    <t>sept</t>
  </si>
  <si>
    <t>nov</t>
  </si>
  <si>
    <t>oct</t>
  </si>
  <si>
    <t>dic</t>
  </si>
  <si>
    <t>enero</t>
  </si>
  <si>
    <t>ago</t>
  </si>
  <si>
    <t>(c, ... N</t>
  </si>
  <si>
    <t>suma</t>
  </si>
  <si>
    <t>INSCRIPCION</t>
  </si>
  <si>
    <t>Carlos Alberto Rodal DÍaz</t>
  </si>
  <si>
    <t>Gilberto Estrada Trigueras</t>
  </si>
  <si>
    <t>José Alfredo Quinzaños Ripoll</t>
  </si>
  <si>
    <t>Rafael Trejo Martínez</t>
  </si>
  <si>
    <t>Annik Vivier Jégoux</t>
  </si>
  <si>
    <t>Concepción Guerrero Pacheco</t>
  </si>
  <si>
    <t>Miguel Miranda</t>
  </si>
  <si>
    <t>mar</t>
  </si>
  <si>
    <t>abr</t>
  </si>
  <si>
    <t>may</t>
  </si>
  <si>
    <t>jun</t>
  </si>
  <si>
    <t>Reingreso</t>
  </si>
  <si>
    <t>Fritz Thompson</t>
  </si>
  <si>
    <t>Septiembre</t>
  </si>
  <si>
    <t>Octubre</t>
  </si>
  <si>
    <t>Edith Morales</t>
  </si>
  <si>
    <t>Jose Luis Pedraza Sr.</t>
  </si>
  <si>
    <t>Ulises Herran</t>
  </si>
  <si>
    <t>Eduardo M. Barragan Velazquez</t>
  </si>
  <si>
    <t>REINGRESO</t>
  </si>
  <si>
    <t>Verónica Suárez</t>
  </si>
  <si>
    <t>Marzo</t>
  </si>
  <si>
    <t>Gustavo Matus</t>
  </si>
  <si>
    <t>Karen Córdova Sánchez</t>
  </si>
  <si>
    <t>Federico Andrés Vargas Carrillo</t>
  </si>
  <si>
    <t>Verónica Rodríguez</t>
  </si>
  <si>
    <t>Abril</t>
  </si>
  <si>
    <t>Ofelia Gpe. Angulo</t>
  </si>
  <si>
    <t>Zair Dominguez Trinidad Jr.</t>
  </si>
  <si>
    <t>Pedro Valencia Maldonado</t>
  </si>
  <si>
    <t>Silvia Celida García</t>
  </si>
  <si>
    <t>PENDIENTE A JUNIO</t>
  </si>
  <si>
    <t>Judith Liliana Sanromán Castillo</t>
  </si>
  <si>
    <t>Socios que renovaron su membresía pero que no asistirán al Club hasta nuevo aviso</t>
  </si>
  <si>
    <t>PEND Junio 2015</t>
  </si>
  <si>
    <t>Francisco Ricardo Blanco Garcia</t>
  </si>
  <si>
    <t>Luz Maria Blancas</t>
  </si>
  <si>
    <t>Marco Antonio Hernández Gutiérrez</t>
  </si>
  <si>
    <t>Juan Carlos Madrigal</t>
  </si>
  <si>
    <t>Junio</t>
  </si>
  <si>
    <t>Mayo</t>
  </si>
  <si>
    <t>Eduardo Fajer</t>
  </si>
  <si>
    <t>Socios con saldo a favor al mes de junio</t>
  </si>
  <si>
    <t>Socios al corriente hasta el mes de junio</t>
  </si>
  <si>
    <t xml:space="preserve">Socios que NO renovaron su membresía </t>
  </si>
  <si>
    <t>Socios que tienen un adeudo pendiente al Club al mes de junio</t>
  </si>
</sst>
</file>

<file path=xl/styles.xml><?xml version="1.0" encoding="utf-8"?>
<styleSheet xmlns="http://schemas.openxmlformats.org/spreadsheetml/2006/main">
  <numFmts count="1">
    <numFmt numFmtId="170" formatCode="_-&quot;$&quot;* #,##0.00_-;\-&quot;$&quot;* #,##0.00_-;_-&quot;$&quot;* &quot;-&quot;??_-;_-@_-"/>
  </numFmts>
  <fonts count="20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85D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4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5" fillId="20" borderId="5" applyNumberFormat="0" applyAlignment="0" applyProtection="0"/>
    <xf numFmtId="0" fontId="6" fillId="21" borderId="6" applyNumberFormat="0" applyAlignment="0" applyProtection="0"/>
    <xf numFmtId="0" fontId="7" fillId="0" borderId="7" applyNumberFormat="0" applyFill="0" applyAlignment="0" applyProtection="0"/>
    <xf numFmtId="0" fontId="8" fillId="0" borderId="0" applyNumberFormat="0" applyFill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9" fillId="28" borderId="5" applyNumberFormat="0" applyAlignment="0" applyProtection="0"/>
    <xf numFmtId="0" fontId="10" fillId="29" borderId="0" applyNumberFormat="0" applyBorder="0" applyAlignment="0" applyProtection="0"/>
    <xf numFmtId="170" fontId="3" fillId="0" borderId="0" applyFont="0" applyFill="0" applyBorder="0" applyAlignment="0" applyProtection="0"/>
    <xf numFmtId="0" fontId="11" fillId="30" borderId="0" applyNumberFormat="0" applyBorder="0" applyAlignment="0" applyProtection="0"/>
    <xf numFmtId="0" fontId="3" fillId="31" borderId="8" applyNumberFormat="0" applyFont="0" applyAlignment="0" applyProtection="0"/>
    <xf numFmtId="0" fontId="12" fillId="20" borderId="9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8" fillId="0" borderId="11" applyNumberFormat="0" applyFill="0" applyAlignment="0" applyProtection="0"/>
    <xf numFmtId="0" fontId="17" fillId="0" borderId="12" applyNumberFormat="0" applyFill="0" applyAlignment="0" applyProtection="0"/>
  </cellStyleXfs>
  <cellXfs count="64">
    <xf numFmtId="0" fontId="0" fillId="0" borderId="0" xfId="0"/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32" borderId="15" xfId="0" applyFill="1" applyBorder="1" applyAlignment="1">
      <alignment horizontal="center" wrapText="1"/>
    </xf>
    <xf numFmtId="0" fontId="0" fillId="0" borderId="1" xfId="0" applyBorder="1"/>
    <xf numFmtId="0" fontId="0" fillId="33" borderId="13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/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32" borderId="18" xfId="0" applyFill="1" applyBorder="1" applyAlignment="1">
      <alignment horizontal="center" wrapText="1"/>
    </xf>
    <xf numFmtId="0" fontId="0" fillId="33" borderId="16" xfId="0" applyFill="1" applyBorder="1" applyAlignment="1">
      <alignment wrapText="1"/>
    </xf>
    <xf numFmtId="170" fontId="3" fillId="0" borderId="1" xfId="31" applyFont="1" applyBorder="1"/>
    <xf numFmtId="170" fontId="3" fillId="0" borderId="0" xfId="31" applyFont="1"/>
    <xf numFmtId="170" fontId="0" fillId="0" borderId="0" xfId="0" applyNumberFormat="1"/>
    <xf numFmtId="17" fontId="0" fillId="0" borderId="0" xfId="0" applyNumberFormat="1"/>
    <xf numFmtId="0" fontId="0" fillId="0" borderId="19" xfId="0" applyBorder="1" applyAlignment="1">
      <alignment wrapText="1"/>
    </xf>
    <xf numFmtId="170" fontId="3" fillId="34" borderId="1" xfId="31" applyFont="1" applyFill="1" applyBorder="1"/>
    <xf numFmtId="170" fontId="17" fillId="0" borderId="1" xfId="31" applyFont="1" applyBorder="1"/>
    <xf numFmtId="170" fontId="3" fillId="35" borderId="1" xfId="31" applyFont="1" applyFill="1" applyBorder="1"/>
    <xf numFmtId="170" fontId="3" fillId="0" borderId="1" xfId="31" applyFont="1" applyBorder="1"/>
    <xf numFmtId="0" fontId="0" fillId="0" borderId="0" xfId="0" applyFill="1" applyBorder="1"/>
    <xf numFmtId="170" fontId="3" fillId="0" borderId="1" xfId="31" applyFont="1" applyFill="1" applyBorder="1"/>
    <xf numFmtId="170" fontId="3" fillId="36" borderId="1" xfId="31" applyFont="1" applyFill="1" applyBorder="1"/>
    <xf numFmtId="0" fontId="0" fillId="35" borderId="13" xfId="0" applyFill="1" applyBorder="1" applyAlignment="1">
      <alignment wrapText="1"/>
    </xf>
    <xf numFmtId="0" fontId="0" fillId="35" borderId="19" xfId="0" applyFill="1" applyBorder="1" applyAlignment="1">
      <alignment wrapText="1"/>
    </xf>
    <xf numFmtId="0" fontId="0" fillId="35" borderId="1" xfId="0" applyFill="1" applyBorder="1"/>
    <xf numFmtId="0" fontId="0" fillId="35" borderId="20" xfId="0" applyFill="1" applyBorder="1" applyAlignment="1">
      <alignment wrapText="1"/>
    </xf>
    <xf numFmtId="170" fontId="3" fillId="34" borderId="2" xfId="31" applyFont="1" applyFill="1" applyBorder="1"/>
    <xf numFmtId="0" fontId="0" fillId="35" borderId="1" xfId="0" applyFill="1" applyBorder="1" applyAlignment="1">
      <alignment wrapText="1"/>
    </xf>
    <xf numFmtId="170" fontId="3" fillId="37" borderId="1" xfId="31" applyFont="1" applyFill="1" applyBorder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170" fontId="3" fillId="35" borderId="1" xfId="31" applyFont="1" applyFill="1" applyBorder="1" applyAlignment="1">
      <alignment vertical="center" wrapText="1"/>
    </xf>
    <xf numFmtId="170" fontId="3" fillId="35" borderId="0" xfId="31" applyFont="1" applyFill="1"/>
    <xf numFmtId="0" fontId="0" fillId="35" borderId="0" xfId="0" applyFill="1"/>
    <xf numFmtId="170" fontId="3" fillId="38" borderId="1" xfId="31" applyFont="1" applyFill="1" applyBorder="1"/>
    <xf numFmtId="0" fontId="0" fillId="33" borderId="1" xfId="0" applyFill="1" applyBorder="1" applyAlignment="1">
      <alignment wrapText="1"/>
    </xf>
    <xf numFmtId="170" fontId="18" fillId="33" borderId="13" xfId="31" applyFont="1" applyFill="1" applyBorder="1" applyAlignment="1">
      <alignment wrapText="1"/>
    </xf>
    <xf numFmtId="170" fontId="3" fillId="39" borderId="1" xfId="31" applyFont="1" applyFill="1" applyBorder="1"/>
    <xf numFmtId="170" fontId="3" fillId="40" borderId="1" xfId="31" applyFont="1" applyFill="1" applyBorder="1"/>
    <xf numFmtId="0" fontId="0" fillId="41" borderId="16" xfId="0" applyFill="1" applyBorder="1" applyAlignment="1">
      <alignment wrapText="1"/>
    </xf>
    <xf numFmtId="0" fontId="0" fillId="41" borderId="13" xfId="0" applyFill="1" applyBorder="1" applyAlignment="1">
      <alignment wrapText="1"/>
    </xf>
    <xf numFmtId="170" fontId="3" fillId="41" borderId="1" xfId="31" applyFont="1" applyFill="1" applyBorder="1"/>
    <xf numFmtId="0" fontId="0" fillId="41" borderId="19" xfId="0" applyFill="1" applyBorder="1" applyAlignment="1">
      <alignment wrapText="1"/>
    </xf>
    <xf numFmtId="0" fontId="0" fillId="41" borderId="21" xfId="0" applyFill="1" applyBorder="1" applyAlignment="1">
      <alignment wrapText="1"/>
    </xf>
    <xf numFmtId="0" fontId="0" fillId="41" borderId="0" xfId="0" applyFill="1" applyBorder="1" applyAlignment="1">
      <alignment wrapText="1"/>
    </xf>
    <xf numFmtId="0" fontId="0" fillId="41" borderId="1" xfId="0" applyFill="1" applyBorder="1"/>
    <xf numFmtId="0" fontId="0" fillId="41" borderId="0" xfId="0" applyFill="1"/>
    <xf numFmtId="0" fontId="0" fillId="36" borderId="0" xfId="0" applyFill="1"/>
    <xf numFmtId="0" fontId="0" fillId="39" borderId="0" xfId="0" applyFill="1"/>
    <xf numFmtId="0" fontId="0" fillId="40" borderId="0" xfId="0" applyFill="1"/>
    <xf numFmtId="0" fontId="0" fillId="37" borderId="0" xfId="0" applyFill="1"/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/>
    </xf>
    <xf numFmtId="170" fontId="3" fillId="0" borderId="3" xfId="31" applyFont="1" applyBorder="1"/>
    <xf numFmtId="0" fontId="0" fillId="0" borderId="4" xfId="0" applyFill="1" applyBorder="1" applyAlignment="1">
      <alignment horizontal="center"/>
    </xf>
    <xf numFmtId="170" fontId="19" fillId="39" borderId="1" xfId="31" applyFont="1" applyFill="1" applyBorder="1"/>
    <xf numFmtId="170" fontId="3" fillId="42" borderId="1" xfId="31" applyFont="1" applyFill="1" applyBorder="1"/>
    <xf numFmtId="170" fontId="17" fillId="34" borderId="1" xfId="31" applyFont="1" applyFill="1" applyBorder="1"/>
    <xf numFmtId="0" fontId="0" fillId="41" borderId="14" xfId="0" applyFill="1" applyBorder="1" applyAlignment="1">
      <alignment wrapText="1"/>
    </xf>
    <xf numFmtId="170" fontId="3" fillId="0" borderId="1" xfId="31" applyFont="1" applyBorder="1"/>
    <xf numFmtId="0" fontId="17" fillId="34" borderId="22" xfId="0" applyFont="1" applyFill="1" applyBorder="1" applyAlignment="1">
      <alignment horizontal="center" wrapText="1"/>
    </xf>
    <xf numFmtId="0" fontId="17" fillId="34" borderId="23" xfId="0" applyFont="1" applyFill="1" applyBorder="1" applyAlignment="1">
      <alignment horizontal="center" wrapText="1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Moneda" xfId="31" builtinId="4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8"/>
  <sheetViews>
    <sheetView tabSelected="1" zoomScaleNormal="100" workbookViewId="0">
      <selection activeCell="Q64" sqref="A1:Q64"/>
    </sheetView>
  </sheetViews>
  <sheetFormatPr baseColWidth="10" defaultRowHeight="15"/>
  <cols>
    <col min="1" max="1" width="11.42578125" style="7" customWidth="1"/>
    <col min="2" max="2" width="39.42578125" style="7" customWidth="1"/>
    <col min="3" max="3" width="10.7109375" style="7" customWidth="1"/>
    <col min="4" max="5" width="11.28515625" style="7" customWidth="1"/>
    <col min="6" max="6" width="10.7109375" style="7" customWidth="1"/>
    <col min="7" max="7" width="11.5703125" style="7" customWidth="1"/>
    <col min="8" max="8" width="10.28515625" style="7" customWidth="1"/>
    <col min="9" max="9" width="11.85546875" style="7" customWidth="1"/>
    <col min="10" max="10" width="10.28515625" style="7" customWidth="1"/>
    <col min="11" max="11" width="11.7109375" style="7" customWidth="1"/>
    <col min="12" max="12" width="10.28515625" style="7" customWidth="1"/>
    <col min="13" max="13" width="13.140625" style="7" customWidth="1"/>
    <col min="14" max="14" width="10.28515625" style="7" customWidth="1"/>
    <col min="15" max="15" width="13.28515625" style="7" customWidth="1"/>
    <col min="16" max="16" width="12.85546875" style="7" customWidth="1"/>
    <col min="17" max="17" width="11.42578125" style="35" customWidth="1"/>
    <col min="18" max="18" width="13.28515625" style="7" customWidth="1"/>
    <col min="19" max="16384" width="11.42578125" style="7"/>
  </cols>
  <sheetData>
    <row r="1" spans="1:19" ht="28.5" customHeight="1" thickBot="1">
      <c r="A1" s="10" t="s">
        <v>41</v>
      </c>
      <c r="B1" s="3" t="s">
        <v>0</v>
      </c>
      <c r="C1" s="53" t="s">
        <v>78</v>
      </c>
      <c r="D1" s="6" t="s">
        <v>34</v>
      </c>
      <c r="E1" s="6" t="s">
        <v>40</v>
      </c>
      <c r="F1" s="6" t="s">
        <v>35</v>
      </c>
      <c r="G1" s="6" t="s">
        <v>37</v>
      </c>
      <c r="H1" s="6" t="s">
        <v>36</v>
      </c>
      <c r="I1" s="6" t="s">
        <v>38</v>
      </c>
      <c r="J1" s="6" t="s">
        <v>39</v>
      </c>
      <c r="K1" s="6" t="s">
        <v>33</v>
      </c>
      <c r="L1" s="6" t="s">
        <v>51</v>
      </c>
      <c r="M1" s="6" t="s">
        <v>52</v>
      </c>
      <c r="N1" s="6" t="s">
        <v>53</v>
      </c>
      <c r="O1" s="6" t="s">
        <v>54</v>
      </c>
      <c r="P1" s="54" t="s">
        <v>42</v>
      </c>
      <c r="Q1" s="33" t="s">
        <v>75</v>
      </c>
      <c r="R1" s="56" t="s">
        <v>43</v>
      </c>
    </row>
    <row r="2" spans="1:19">
      <c r="A2" s="9">
        <v>329625</v>
      </c>
      <c r="B2" s="2" t="s">
        <v>1</v>
      </c>
      <c r="C2" s="12">
        <v>0</v>
      </c>
      <c r="D2" s="12">
        <v>200</v>
      </c>
      <c r="E2" s="12">
        <v>200</v>
      </c>
      <c r="F2" s="12">
        <v>200</v>
      </c>
      <c r="G2" s="12">
        <v>200</v>
      </c>
      <c r="H2" s="12">
        <v>200</v>
      </c>
      <c r="I2" s="12">
        <v>200</v>
      </c>
      <c r="J2" s="12">
        <v>200</v>
      </c>
      <c r="K2" s="12">
        <v>200</v>
      </c>
      <c r="L2" s="12">
        <v>200</v>
      </c>
      <c r="M2" s="12">
        <v>200</v>
      </c>
      <c r="N2" s="12">
        <v>200</v>
      </c>
      <c r="O2" s="12"/>
      <c r="P2" s="55">
        <f>SUM(D2:O2)</f>
        <v>2200</v>
      </c>
      <c r="Q2" s="30">
        <f>(2400-C2)-P2</f>
        <v>200</v>
      </c>
    </row>
    <row r="3" spans="1:19">
      <c r="A3" s="8">
        <v>334622</v>
      </c>
      <c r="B3" s="1" t="s">
        <v>2</v>
      </c>
      <c r="C3" s="12">
        <v>0</v>
      </c>
      <c r="D3" s="12">
        <v>200</v>
      </c>
      <c r="E3" s="12">
        <v>200</v>
      </c>
      <c r="F3" s="12">
        <v>200</v>
      </c>
      <c r="G3" s="12">
        <v>200</v>
      </c>
      <c r="H3" s="12">
        <v>200</v>
      </c>
      <c r="I3" s="12">
        <v>200</v>
      </c>
      <c r="J3" s="12">
        <v>200</v>
      </c>
      <c r="K3" s="40"/>
      <c r="L3" s="40"/>
      <c r="M3" s="40"/>
      <c r="N3" s="40"/>
      <c r="O3" s="40"/>
      <c r="P3" s="55">
        <f t="shared" ref="P3:P15" si="0">SUM(D3:O3)</f>
        <v>1400</v>
      </c>
      <c r="Q3" s="40">
        <v>0</v>
      </c>
    </row>
    <row r="4" spans="1:19">
      <c r="A4" s="8">
        <v>379388</v>
      </c>
      <c r="B4" s="1" t="s">
        <v>3</v>
      </c>
      <c r="C4" s="12">
        <v>0</v>
      </c>
      <c r="D4" s="12">
        <v>200</v>
      </c>
      <c r="E4" s="12">
        <v>200</v>
      </c>
      <c r="F4" s="12">
        <v>200</v>
      </c>
      <c r="G4" s="12">
        <v>200</v>
      </c>
      <c r="H4" s="12">
        <v>200</v>
      </c>
      <c r="I4" s="12">
        <v>200</v>
      </c>
      <c r="J4" s="12">
        <v>200</v>
      </c>
      <c r="K4" s="12">
        <v>200</v>
      </c>
      <c r="L4" s="12">
        <v>200</v>
      </c>
      <c r="M4" s="12">
        <v>200</v>
      </c>
      <c r="N4" s="12">
        <v>200</v>
      </c>
      <c r="O4" s="12"/>
      <c r="P4" s="55">
        <f t="shared" si="0"/>
        <v>2200</v>
      </c>
      <c r="Q4" s="30">
        <f>(2400-C4)-P4</f>
        <v>200</v>
      </c>
    </row>
    <row r="5" spans="1:19" ht="15.75">
      <c r="A5" s="8">
        <v>381203</v>
      </c>
      <c r="B5" s="1" t="s">
        <v>4</v>
      </c>
      <c r="C5" s="12">
        <v>0</v>
      </c>
      <c r="D5" s="18"/>
      <c r="E5" s="12">
        <v>200</v>
      </c>
      <c r="F5" s="12"/>
      <c r="G5" s="38">
        <v>200</v>
      </c>
      <c r="H5" s="12">
        <v>400</v>
      </c>
      <c r="I5" s="12">
        <v>200</v>
      </c>
      <c r="J5" s="12">
        <v>200</v>
      </c>
      <c r="K5" s="12">
        <v>200</v>
      </c>
      <c r="L5" s="12">
        <v>200</v>
      </c>
      <c r="M5" s="12">
        <v>200</v>
      </c>
      <c r="N5" s="12"/>
      <c r="O5" s="12">
        <v>200</v>
      </c>
      <c r="P5" s="55">
        <f t="shared" si="0"/>
        <v>2000</v>
      </c>
      <c r="Q5" s="30">
        <f>(2200-C5)-P5</f>
        <v>200</v>
      </c>
    </row>
    <row r="6" spans="1:19">
      <c r="A6" s="8">
        <v>740325</v>
      </c>
      <c r="B6" s="1" t="s">
        <v>5</v>
      </c>
      <c r="C6" s="12">
        <v>0</v>
      </c>
      <c r="D6" s="12">
        <v>200</v>
      </c>
      <c r="E6" s="12">
        <v>200</v>
      </c>
      <c r="F6" s="12">
        <v>200</v>
      </c>
      <c r="G6" s="12">
        <v>200</v>
      </c>
      <c r="H6" s="12">
        <v>200</v>
      </c>
      <c r="I6" s="12">
        <v>200</v>
      </c>
      <c r="J6" s="12">
        <v>200</v>
      </c>
      <c r="K6" s="12">
        <v>200</v>
      </c>
      <c r="L6" s="12">
        <v>200</v>
      </c>
      <c r="M6" s="12">
        <v>200</v>
      </c>
      <c r="N6" s="12">
        <v>200</v>
      </c>
      <c r="O6" s="12">
        <v>200</v>
      </c>
      <c r="P6" s="55">
        <f t="shared" si="0"/>
        <v>2400</v>
      </c>
      <c r="Q6" s="39">
        <f>(2400-C6)-P6</f>
        <v>0</v>
      </c>
    </row>
    <row r="7" spans="1:19">
      <c r="A7" s="8">
        <v>816170</v>
      </c>
      <c r="B7" s="1" t="s">
        <v>6</v>
      </c>
      <c r="C7" s="12">
        <v>0</v>
      </c>
      <c r="D7" s="12"/>
      <c r="E7" s="12"/>
      <c r="F7" s="12"/>
      <c r="G7" s="12">
        <v>600</v>
      </c>
      <c r="H7" s="12">
        <v>400</v>
      </c>
      <c r="I7" s="12">
        <v>200</v>
      </c>
      <c r="J7" s="12">
        <v>200</v>
      </c>
      <c r="K7" s="12"/>
      <c r="L7" s="12">
        <v>400</v>
      </c>
      <c r="M7" s="40"/>
      <c r="N7" s="40"/>
      <c r="O7" s="40"/>
      <c r="P7" s="55">
        <f t="shared" si="0"/>
        <v>1800</v>
      </c>
      <c r="Q7" s="40">
        <v>0</v>
      </c>
    </row>
    <row r="8" spans="1:19">
      <c r="A8" s="8">
        <v>911048</v>
      </c>
      <c r="B8" s="1" t="s">
        <v>7</v>
      </c>
      <c r="C8" s="12">
        <v>-200</v>
      </c>
      <c r="D8" s="12">
        <v>200</v>
      </c>
      <c r="E8" s="12">
        <v>200</v>
      </c>
      <c r="F8" s="12">
        <v>200</v>
      </c>
      <c r="G8" s="12">
        <v>200</v>
      </c>
      <c r="H8" s="12">
        <v>400</v>
      </c>
      <c r="I8" s="12">
        <v>200</v>
      </c>
      <c r="J8" s="12"/>
      <c r="K8" s="12">
        <v>200</v>
      </c>
      <c r="L8" s="12">
        <v>500</v>
      </c>
      <c r="M8" s="12"/>
      <c r="N8" s="12">
        <v>300</v>
      </c>
      <c r="O8" s="12">
        <v>200</v>
      </c>
      <c r="P8" s="55">
        <f t="shared" si="0"/>
        <v>2600</v>
      </c>
      <c r="Q8" s="39">
        <f t="shared" ref="Q8:Q14" si="1">(2400-C8)-P8</f>
        <v>0</v>
      </c>
    </row>
    <row r="9" spans="1:19">
      <c r="A9" s="8">
        <v>970714</v>
      </c>
      <c r="B9" s="1" t="s">
        <v>8</v>
      </c>
      <c r="C9" s="12"/>
      <c r="D9" s="12">
        <v>200</v>
      </c>
      <c r="E9" s="12"/>
      <c r="F9" s="12">
        <v>200</v>
      </c>
      <c r="G9" s="12">
        <v>200</v>
      </c>
      <c r="H9" s="12"/>
      <c r="I9" s="12"/>
      <c r="J9" s="12">
        <v>400</v>
      </c>
      <c r="K9" s="12">
        <v>200</v>
      </c>
      <c r="L9" s="12">
        <v>200</v>
      </c>
      <c r="M9" s="12">
        <v>400</v>
      </c>
      <c r="N9" s="12">
        <v>400</v>
      </c>
      <c r="O9" s="12">
        <v>200</v>
      </c>
      <c r="P9" s="55">
        <f t="shared" si="0"/>
        <v>2400</v>
      </c>
      <c r="Q9" s="39">
        <f t="shared" si="1"/>
        <v>0</v>
      </c>
    </row>
    <row r="10" spans="1:19">
      <c r="A10" s="8">
        <v>992470</v>
      </c>
      <c r="B10" s="1" t="s">
        <v>9</v>
      </c>
      <c r="C10" s="12">
        <v>-600</v>
      </c>
      <c r="D10" s="12"/>
      <c r="E10" s="12"/>
      <c r="F10" s="12"/>
      <c r="G10" s="12">
        <v>900</v>
      </c>
      <c r="H10" s="12">
        <v>200</v>
      </c>
      <c r="I10" s="12">
        <v>200</v>
      </c>
      <c r="J10" s="12"/>
      <c r="K10" s="12"/>
      <c r="L10" s="12">
        <v>400</v>
      </c>
      <c r="M10" s="12">
        <v>200</v>
      </c>
      <c r="N10" s="12">
        <v>300</v>
      </c>
      <c r="O10" s="12"/>
      <c r="P10" s="55">
        <f t="shared" si="0"/>
        <v>2200</v>
      </c>
      <c r="Q10" s="30">
        <f t="shared" si="1"/>
        <v>800</v>
      </c>
    </row>
    <row r="11" spans="1:19">
      <c r="A11" s="8">
        <v>1334686</v>
      </c>
      <c r="B11" s="1" t="s">
        <v>10</v>
      </c>
      <c r="C11" s="12">
        <v>0</v>
      </c>
      <c r="D11" s="20">
        <v>200</v>
      </c>
      <c r="E11" s="12">
        <v>200</v>
      </c>
      <c r="F11" s="12">
        <v>200</v>
      </c>
      <c r="G11" s="12">
        <v>200</v>
      </c>
      <c r="H11" s="12">
        <v>200</v>
      </c>
      <c r="I11" s="12">
        <v>200</v>
      </c>
      <c r="J11" s="12">
        <v>200</v>
      </c>
      <c r="K11" s="12">
        <v>200</v>
      </c>
      <c r="L11" s="12">
        <v>200</v>
      </c>
      <c r="M11" s="12">
        <v>200</v>
      </c>
      <c r="N11" s="12">
        <v>200</v>
      </c>
      <c r="O11" s="12"/>
      <c r="P11" s="55">
        <f t="shared" si="0"/>
        <v>2200</v>
      </c>
      <c r="Q11" s="30">
        <f t="shared" si="1"/>
        <v>200</v>
      </c>
    </row>
    <row r="12" spans="1:19">
      <c r="A12" s="8">
        <v>1397322</v>
      </c>
      <c r="B12" s="1" t="s">
        <v>11</v>
      </c>
      <c r="C12" s="12">
        <v>0</v>
      </c>
      <c r="D12" s="12">
        <v>200</v>
      </c>
      <c r="E12" s="12">
        <v>200</v>
      </c>
      <c r="F12" s="12">
        <v>200</v>
      </c>
      <c r="G12" s="12">
        <v>200</v>
      </c>
      <c r="H12" s="12"/>
      <c r="I12" s="12">
        <v>200</v>
      </c>
      <c r="J12" s="12">
        <v>450</v>
      </c>
      <c r="K12" s="12"/>
      <c r="L12" s="12"/>
      <c r="M12" s="12">
        <v>400</v>
      </c>
      <c r="N12" s="12">
        <v>200</v>
      </c>
      <c r="O12" s="12"/>
      <c r="P12" s="55">
        <f t="shared" si="0"/>
        <v>2050</v>
      </c>
      <c r="Q12" s="30">
        <f t="shared" si="1"/>
        <v>350</v>
      </c>
    </row>
    <row r="13" spans="1:19" ht="16.5" customHeight="1">
      <c r="A13" s="8">
        <v>1470624</v>
      </c>
      <c r="B13" s="1" t="s">
        <v>12</v>
      </c>
      <c r="C13" s="12">
        <v>0</v>
      </c>
      <c r="D13" s="12">
        <v>200</v>
      </c>
      <c r="E13" s="12"/>
      <c r="F13" s="12">
        <v>400</v>
      </c>
      <c r="G13" s="12"/>
      <c r="H13" s="12">
        <v>400</v>
      </c>
      <c r="I13" s="12">
        <v>200</v>
      </c>
      <c r="J13" s="12">
        <v>200</v>
      </c>
      <c r="K13" s="12">
        <v>200</v>
      </c>
      <c r="L13" s="12">
        <v>200</v>
      </c>
      <c r="M13" s="12">
        <v>200</v>
      </c>
      <c r="N13" s="12">
        <v>200</v>
      </c>
      <c r="O13" s="12"/>
      <c r="P13" s="55">
        <f t="shared" si="0"/>
        <v>2200</v>
      </c>
      <c r="Q13" s="30">
        <f t="shared" si="1"/>
        <v>200</v>
      </c>
    </row>
    <row r="14" spans="1:19">
      <c r="A14" s="8">
        <v>1591187</v>
      </c>
      <c r="B14" s="1" t="s">
        <v>13</v>
      </c>
      <c r="C14" s="12">
        <v>0</v>
      </c>
      <c r="D14" s="12">
        <v>200</v>
      </c>
      <c r="E14" s="12">
        <v>200</v>
      </c>
      <c r="F14" s="12">
        <v>200</v>
      </c>
      <c r="G14" s="12">
        <f>325</f>
        <v>325</v>
      </c>
      <c r="H14" s="12"/>
      <c r="I14" s="12"/>
      <c r="J14" s="12">
        <v>475</v>
      </c>
      <c r="K14" s="12">
        <v>200</v>
      </c>
      <c r="L14" s="12">
        <v>200</v>
      </c>
      <c r="M14" s="12">
        <v>200</v>
      </c>
      <c r="N14" s="12">
        <v>200</v>
      </c>
      <c r="O14" s="12">
        <v>200</v>
      </c>
      <c r="P14" s="55">
        <f t="shared" si="0"/>
        <v>2400</v>
      </c>
      <c r="Q14" s="39">
        <f t="shared" si="1"/>
        <v>0</v>
      </c>
      <c r="S14" s="14"/>
    </row>
    <row r="15" spans="1:19" ht="18.75" customHeight="1">
      <c r="A15" s="11">
        <v>1591302</v>
      </c>
      <c r="B15" s="5" t="s">
        <v>14</v>
      </c>
      <c r="C15" s="5"/>
      <c r="D15" s="5"/>
      <c r="E15" s="5"/>
      <c r="F15" s="5"/>
      <c r="G15" s="5"/>
      <c r="H15" s="62" t="s">
        <v>63</v>
      </c>
      <c r="I15" s="63"/>
      <c r="J15" s="12">
        <v>200</v>
      </c>
      <c r="K15" s="12">
        <v>200</v>
      </c>
      <c r="L15" s="12">
        <v>200</v>
      </c>
      <c r="M15" s="12">
        <v>200</v>
      </c>
      <c r="N15" s="12">
        <v>200</v>
      </c>
      <c r="O15" s="12">
        <v>200</v>
      </c>
      <c r="P15" s="55">
        <f t="shared" si="0"/>
        <v>1200</v>
      </c>
      <c r="Q15" s="39">
        <f>(1200-C15)-P15</f>
        <v>0</v>
      </c>
    </row>
    <row r="16" spans="1:19">
      <c r="A16" s="11">
        <v>1630881</v>
      </c>
      <c r="B16" s="5" t="s">
        <v>15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37"/>
    </row>
    <row r="17" spans="1:17">
      <c r="A17" s="8">
        <v>1839742</v>
      </c>
      <c r="B17" s="1" t="s">
        <v>16</v>
      </c>
      <c r="C17" s="12">
        <v>0</v>
      </c>
      <c r="D17" s="12">
        <v>200</v>
      </c>
      <c r="E17" s="12">
        <v>200</v>
      </c>
      <c r="F17" s="12">
        <v>200</v>
      </c>
      <c r="G17" s="12">
        <v>325</v>
      </c>
      <c r="H17" s="12"/>
      <c r="I17" s="12"/>
      <c r="J17" s="12">
        <v>475</v>
      </c>
      <c r="K17" s="12">
        <v>200</v>
      </c>
      <c r="L17" s="12">
        <v>200</v>
      </c>
      <c r="M17" s="12">
        <v>200</v>
      </c>
      <c r="N17" s="12">
        <v>200</v>
      </c>
      <c r="O17" s="12">
        <v>200</v>
      </c>
      <c r="P17" s="55">
        <f>SUM(D17:O17)</f>
        <v>2400</v>
      </c>
      <c r="Q17" s="39">
        <f>(2400-C17)-P17</f>
        <v>0</v>
      </c>
    </row>
    <row r="18" spans="1:17">
      <c r="A18" s="8">
        <v>2690423</v>
      </c>
      <c r="B18" s="1" t="s">
        <v>17</v>
      </c>
      <c r="C18" s="12">
        <v>0</v>
      </c>
      <c r="D18" s="12">
        <v>200</v>
      </c>
      <c r="E18" s="12">
        <v>200</v>
      </c>
      <c r="F18" s="12"/>
      <c r="G18" s="12">
        <v>2000</v>
      </c>
      <c r="H18" s="12"/>
      <c r="I18" s="12"/>
      <c r="J18" s="12"/>
      <c r="K18" s="12"/>
      <c r="L18" s="12"/>
      <c r="M18" s="12"/>
      <c r="N18" s="12"/>
      <c r="O18" s="12"/>
      <c r="P18" s="55">
        <f t="shared" ref="P18:P62" si="2">SUM(D18:O18)</f>
        <v>2400</v>
      </c>
      <c r="Q18" s="57">
        <f>(2400-C18)-P18</f>
        <v>0</v>
      </c>
    </row>
    <row r="19" spans="1:17">
      <c r="A19" s="8">
        <v>3046748</v>
      </c>
      <c r="B19" s="1" t="s">
        <v>18</v>
      </c>
      <c r="C19" s="12">
        <v>0</v>
      </c>
      <c r="D19" s="12">
        <v>200</v>
      </c>
      <c r="E19" s="12"/>
      <c r="F19" s="12"/>
      <c r="G19" s="12">
        <v>600</v>
      </c>
      <c r="H19" s="12"/>
      <c r="I19" s="12"/>
      <c r="J19" s="12"/>
      <c r="K19" s="12"/>
      <c r="L19" s="12">
        <v>1000</v>
      </c>
      <c r="M19" s="12">
        <v>200</v>
      </c>
      <c r="N19" s="12"/>
      <c r="O19" s="12"/>
      <c r="P19" s="55">
        <f t="shared" si="2"/>
        <v>2000</v>
      </c>
      <c r="Q19" s="30">
        <f>(2400-C19)-P19</f>
        <v>400</v>
      </c>
    </row>
    <row r="20" spans="1:17">
      <c r="A20" s="8">
        <v>3358137</v>
      </c>
      <c r="B20" s="1" t="s">
        <v>19</v>
      </c>
      <c r="C20" s="12">
        <v>0</v>
      </c>
      <c r="D20" s="12"/>
      <c r="E20" s="12"/>
      <c r="F20" s="12">
        <v>400</v>
      </c>
      <c r="G20" s="12">
        <v>200</v>
      </c>
      <c r="H20" s="12"/>
      <c r="I20" s="12"/>
      <c r="J20" s="12"/>
      <c r="K20" s="12"/>
      <c r="L20" s="12">
        <v>900</v>
      </c>
      <c r="M20" s="40"/>
      <c r="N20" s="40"/>
      <c r="O20" s="40"/>
      <c r="P20" s="55">
        <f t="shared" si="2"/>
        <v>1500</v>
      </c>
      <c r="Q20" s="40">
        <v>0</v>
      </c>
    </row>
    <row r="21" spans="1:17">
      <c r="A21" s="8">
        <v>3377730</v>
      </c>
      <c r="B21" s="1" t="s">
        <v>20</v>
      </c>
      <c r="C21" s="12">
        <v>0</v>
      </c>
      <c r="D21" s="12">
        <v>200</v>
      </c>
      <c r="E21" s="12">
        <v>200</v>
      </c>
      <c r="F21" s="12">
        <v>200</v>
      </c>
      <c r="G21" s="12">
        <v>200</v>
      </c>
      <c r="H21" s="12">
        <v>200</v>
      </c>
      <c r="I21" s="12">
        <v>200</v>
      </c>
      <c r="J21" s="12">
        <v>200</v>
      </c>
      <c r="K21" s="12">
        <v>200</v>
      </c>
      <c r="L21" s="12">
        <v>200</v>
      </c>
      <c r="M21" s="12">
        <v>200</v>
      </c>
      <c r="N21" s="12"/>
      <c r="O21" s="12"/>
      <c r="P21" s="55">
        <f t="shared" si="2"/>
        <v>2000</v>
      </c>
      <c r="Q21" s="30">
        <f>(2400-C21)-P21</f>
        <v>400</v>
      </c>
    </row>
    <row r="22" spans="1:17">
      <c r="A22" s="8">
        <v>4384417</v>
      </c>
      <c r="B22" s="1" t="s">
        <v>21</v>
      </c>
      <c r="C22" s="12">
        <v>-400</v>
      </c>
      <c r="D22" s="12">
        <v>350</v>
      </c>
      <c r="E22" s="12">
        <v>200</v>
      </c>
      <c r="F22" s="12">
        <v>435</v>
      </c>
      <c r="G22" s="12">
        <v>215</v>
      </c>
      <c r="H22" s="12"/>
      <c r="I22" s="12">
        <v>150</v>
      </c>
      <c r="J22" s="12"/>
      <c r="K22" s="12">
        <v>650</v>
      </c>
      <c r="L22" s="12"/>
      <c r="M22" s="12">
        <v>200</v>
      </c>
      <c r="N22" s="12">
        <v>295</v>
      </c>
      <c r="O22" s="12">
        <v>210</v>
      </c>
      <c r="P22" s="55">
        <f t="shared" si="2"/>
        <v>2705</v>
      </c>
      <c r="Q22" s="23">
        <f>(2400-C22)-P22</f>
        <v>95</v>
      </c>
    </row>
    <row r="23" spans="1:17">
      <c r="A23" s="8">
        <v>4384437</v>
      </c>
      <c r="B23" s="1" t="s">
        <v>22</v>
      </c>
      <c r="C23" s="12">
        <v>-400</v>
      </c>
      <c r="D23" s="12">
        <v>350</v>
      </c>
      <c r="E23" s="12">
        <v>200</v>
      </c>
      <c r="F23" s="12">
        <v>435</v>
      </c>
      <c r="G23" s="12">
        <v>215</v>
      </c>
      <c r="H23" s="12"/>
      <c r="I23" s="12">
        <v>150</v>
      </c>
      <c r="J23" s="12"/>
      <c r="K23" s="12">
        <v>650</v>
      </c>
      <c r="L23" s="12"/>
      <c r="M23" s="12">
        <v>200</v>
      </c>
      <c r="N23" s="12">
        <v>295</v>
      </c>
      <c r="O23" s="12">
        <v>210</v>
      </c>
      <c r="P23" s="55">
        <f t="shared" si="2"/>
        <v>2705</v>
      </c>
      <c r="Q23" s="23">
        <f>(2400-C23)-P23</f>
        <v>95</v>
      </c>
    </row>
    <row r="24" spans="1:17">
      <c r="A24" s="8">
        <v>4555875</v>
      </c>
      <c r="B24" s="1" t="s">
        <v>23</v>
      </c>
      <c r="C24" s="12">
        <v>0</v>
      </c>
      <c r="D24" s="12">
        <v>200</v>
      </c>
      <c r="E24" s="12">
        <v>200</v>
      </c>
      <c r="F24" s="12">
        <v>200</v>
      </c>
      <c r="G24" s="12">
        <v>400</v>
      </c>
      <c r="H24" s="12"/>
      <c r="I24" s="12">
        <v>200</v>
      </c>
      <c r="J24" s="12"/>
      <c r="K24" s="12"/>
      <c r="L24" s="12">
        <v>400</v>
      </c>
      <c r="M24" s="12">
        <v>200</v>
      </c>
      <c r="N24" s="12">
        <v>200</v>
      </c>
      <c r="O24" s="12">
        <v>200</v>
      </c>
      <c r="P24" s="55">
        <f t="shared" si="2"/>
        <v>2200</v>
      </c>
      <c r="Q24" s="30">
        <f>(2400-C24)-P24</f>
        <v>200</v>
      </c>
    </row>
    <row r="25" spans="1:17">
      <c r="A25" s="8">
        <v>4649398</v>
      </c>
      <c r="B25" s="24" t="s">
        <v>24</v>
      </c>
      <c r="C25" s="12">
        <v>0</v>
      </c>
      <c r="D25" s="12">
        <v>200</v>
      </c>
      <c r="E25" s="12">
        <v>200</v>
      </c>
      <c r="F25" s="12">
        <v>200</v>
      </c>
      <c r="G25" s="40"/>
      <c r="H25" s="40"/>
      <c r="I25" s="40"/>
      <c r="J25" s="40"/>
      <c r="K25" s="40"/>
      <c r="L25" s="40"/>
      <c r="M25" s="59" t="s">
        <v>63</v>
      </c>
      <c r="N25" s="19">
        <v>200</v>
      </c>
      <c r="O25" s="19">
        <v>200</v>
      </c>
      <c r="P25" s="55">
        <f t="shared" si="2"/>
        <v>1000</v>
      </c>
      <c r="Q25" s="39">
        <f>(1000-C25)-P25</f>
        <v>0</v>
      </c>
    </row>
    <row r="26" spans="1:17">
      <c r="A26" s="41">
        <v>4681363</v>
      </c>
      <c r="B26" s="42" t="s">
        <v>25</v>
      </c>
      <c r="C26" s="43">
        <v>0</v>
      </c>
      <c r="D26" s="43">
        <v>200</v>
      </c>
      <c r="E26" s="43">
        <v>200</v>
      </c>
      <c r="F26" s="43"/>
      <c r="G26" s="43">
        <v>400</v>
      </c>
      <c r="H26" s="43">
        <v>200</v>
      </c>
      <c r="I26" s="36"/>
      <c r="J26" s="36"/>
      <c r="K26" s="36"/>
      <c r="L26" s="36"/>
      <c r="M26" s="36"/>
      <c r="N26" s="36"/>
      <c r="O26" s="36"/>
      <c r="P26" s="55">
        <f t="shared" si="2"/>
        <v>1000</v>
      </c>
      <c r="Q26" s="58">
        <f>(1000-C26)-P26</f>
        <v>0</v>
      </c>
    </row>
    <row r="27" spans="1:17">
      <c r="A27" s="8">
        <v>4695979</v>
      </c>
      <c r="B27" s="24" t="s">
        <v>26</v>
      </c>
      <c r="C27" s="12">
        <v>-200</v>
      </c>
      <c r="D27" s="12">
        <v>400</v>
      </c>
      <c r="E27" s="12">
        <v>200</v>
      </c>
      <c r="F27" s="12">
        <v>200</v>
      </c>
      <c r="G27" s="12">
        <v>200</v>
      </c>
      <c r="H27" s="12"/>
      <c r="I27" s="12"/>
      <c r="J27" s="12">
        <v>400</v>
      </c>
      <c r="K27" s="12">
        <v>200</v>
      </c>
      <c r="L27" s="12">
        <v>300</v>
      </c>
      <c r="M27" s="12"/>
      <c r="N27" s="12">
        <v>300</v>
      </c>
      <c r="O27" s="12">
        <v>200</v>
      </c>
      <c r="P27" s="55">
        <f t="shared" si="2"/>
        <v>2400</v>
      </c>
      <c r="Q27" s="30">
        <f>(2400-C27)-P27</f>
        <v>200</v>
      </c>
    </row>
    <row r="28" spans="1:17">
      <c r="A28" s="41">
        <v>4709323</v>
      </c>
      <c r="B28" s="42" t="s">
        <v>27</v>
      </c>
      <c r="C28" s="43">
        <v>0</v>
      </c>
      <c r="D28" s="43">
        <v>400</v>
      </c>
      <c r="E28" s="43"/>
      <c r="F28" s="43">
        <v>400</v>
      </c>
      <c r="G28" s="36"/>
      <c r="H28" s="36"/>
      <c r="I28" s="36"/>
      <c r="J28" s="36"/>
      <c r="K28" s="36"/>
      <c r="L28" s="36"/>
      <c r="M28" s="36"/>
      <c r="N28" s="36"/>
      <c r="O28" s="36"/>
      <c r="P28" s="55">
        <f t="shared" si="2"/>
        <v>800</v>
      </c>
      <c r="Q28" s="58">
        <f>(800-C28)-P28</f>
        <v>0</v>
      </c>
    </row>
    <row r="29" spans="1:17">
      <c r="A29" s="8">
        <v>4709333</v>
      </c>
      <c r="B29" s="24" t="s">
        <v>44</v>
      </c>
      <c r="C29" s="12">
        <v>0</v>
      </c>
      <c r="D29" s="12">
        <v>200</v>
      </c>
      <c r="E29" s="12">
        <v>200</v>
      </c>
      <c r="F29" s="12">
        <v>200</v>
      </c>
      <c r="G29" s="12"/>
      <c r="H29" s="12">
        <v>600</v>
      </c>
      <c r="I29" s="12">
        <v>400</v>
      </c>
      <c r="J29" s="12">
        <v>600</v>
      </c>
      <c r="K29" s="12"/>
      <c r="L29" s="12">
        <v>360</v>
      </c>
      <c r="M29" s="12"/>
      <c r="N29" s="12"/>
      <c r="O29" s="12"/>
      <c r="P29" s="55">
        <f t="shared" si="2"/>
        <v>2560</v>
      </c>
      <c r="Q29" s="23">
        <f>(2400-C29)-P29</f>
        <v>-160</v>
      </c>
    </row>
    <row r="30" spans="1:17">
      <c r="A30" s="41">
        <v>4737906</v>
      </c>
      <c r="B30" s="42" t="s">
        <v>28</v>
      </c>
      <c r="C30" s="43">
        <v>0</v>
      </c>
      <c r="D30" s="43">
        <v>200</v>
      </c>
      <c r="E30" s="43">
        <v>200</v>
      </c>
      <c r="F30" s="43">
        <v>200</v>
      </c>
      <c r="G30" s="43">
        <v>200</v>
      </c>
      <c r="H30" s="43"/>
      <c r="I30" s="43">
        <v>400</v>
      </c>
      <c r="J30" s="43">
        <v>200</v>
      </c>
      <c r="K30" s="36"/>
      <c r="L30" s="36"/>
      <c r="M30" s="36"/>
      <c r="N30" s="36"/>
      <c r="O30" s="36"/>
      <c r="P30" s="55">
        <f t="shared" si="2"/>
        <v>1400</v>
      </c>
      <c r="Q30" s="58">
        <f>(1400-C30)-P30</f>
        <v>0</v>
      </c>
    </row>
    <row r="31" spans="1:17">
      <c r="A31" s="41">
        <v>4737960</v>
      </c>
      <c r="B31" s="42" t="s">
        <v>29</v>
      </c>
      <c r="C31" s="43">
        <v>-200</v>
      </c>
      <c r="D31" s="43"/>
      <c r="E31" s="43"/>
      <c r="F31" s="43"/>
      <c r="G31" s="43">
        <v>600</v>
      </c>
      <c r="H31" s="36"/>
      <c r="I31" s="36"/>
      <c r="J31" s="36"/>
      <c r="K31" s="36"/>
      <c r="L31" s="36"/>
      <c r="M31" s="36"/>
      <c r="N31" s="36"/>
      <c r="O31" s="36"/>
      <c r="P31" s="55">
        <f t="shared" si="2"/>
        <v>600</v>
      </c>
      <c r="Q31" s="58">
        <f>(600)-P31</f>
        <v>0</v>
      </c>
    </row>
    <row r="32" spans="1:17">
      <c r="A32" s="8">
        <v>4803424</v>
      </c>
      <c r="B32" s="24" t="s">
        <v>30</v>
      </c>
      <c r="C32" s="12">
        <v>0</v>
      </c>
      <c r="D32" s="12">
        <v>1200</v>
      </c>
      <c r="E32" s="19">
        <v>200</v>
      </c>
      <c r="F32" s="12"/>
      <c r="G32" s="12"/>
      <c r="H32" s="12"/>
      <c r="I32" s="12"/>
      <c r="J32" s="12">
        <v>1000</v>
      </c>
      <c r="K32" s="12">
        <v>320</v>
      </c>
      <c r="L32" s="12"/>
      <c r="M32" s="12"/>
      <c r="N32" s="12"/>
      <c r="O32" s="12"/>
      <c r="P32" s="55">
        <f t="shared" si="2"/>
        <v>2720</v>
      </c>
      <c r="Q32" s="23">
        <f>(2400-C32)-P32</f>
        <v>-320</v>
      </c>
    </row>
    <row r="33" spans="1:18">
      <c r="A33" s="41">
        <v>4858454</v>
      </c>
      <c r="B33" s="42" t="s">
        <v>31</v>
      </c>
      <c r="C33" s="43">
        <v>0</v>
      </c>
      <c r="D33" s="43">
        <v>200</v>
      </c>
      <c r="E33" s="43">
        <v>200</v>
      </c>
      <c r="F33" s="43">
        <v>200</v>
      </c>
      <c r="G33" s="36"/>
      <c r="H33" s="36"/>
      <c r="I33" s="36"/>
      <c r="J33" s="36"/>
      <c r="K33" s="36"/>
      <c r="L33" s="36"/>
      <c r="M33" s="36"/>
      <c r="N33" s="36"/>
      <c r="O33" s="36"/>
      <c r="P33" s="55">
        <f t="shared" si="2"/>
        <v>600</v>
      </c>
      <c r="Q33" s="58">
        <f>(600-C33)-P33</f>
        <v>0</v>
      </c>
      <c r="R33" s="15">
        <v>42186</v>
      </c>
    </row>
    <row r="34" spans="1:18">
      <c r="A34" s="44">
        <v>4866115</v>
      </c>
      <c r="B34" s="45" t="s">
        <v>32</v>
      </c>
      <c r="C34" s="17"/>
      <c r="D34" s="17"/>
      <c r="E34" s="17" t="s">
        <v>57</v>
      </c>
      <c r="F34" s="43">
        <v>200</v>
      </c>
      <c r="G34" s="43">
        <v>200</v>
      </c>
      <c r="H34" s="36"/>
      <c r="I34" s="36"/>
      <c r="J34" s="36"/>
      <c r="K34" s="36"/>
      <c r="L34" s="36"/>
      <c r="M34" s="36"/>
      <c r="N34" s="36"/>
      <c r="O34" s="36"/>
      <c r="P34" s="55">
        <f t="shared" si="2"/>
        <v>400</v>
      </c>
      <c r="Q34" s="58">
        <f>(400-C34)-P34</f>
        <v>0</v>
      </c>
      <c r="R34" s="15">
        <v>42217</v>
      </c>
    </row>
    <row r="35" spans="1:18">
      <c r="A35" s="16">
        <v>4931036</v>
      </c>
      <c r="B35" s="25" t="s">
        <v>45</v>
      </c>
      <c r="C35" s="17"/>
      <c r="D35" s="17"/>
      <c r="E35" s="17" t="s">
        <v>57</v>
      </c>
      <c r="F35" s="12">
        <v>200</v>
      </c>
      <c r="G35" s="12"/>
      <c r="H35" s="12">
        <v>150</v>
      </c>
      <c r="I35" s="12">
        <v>200</v>
      </c>
      <c r="J35" s="12">
        <v>250</v>
      </c>
      <c r="K35" s="12">
        <v>200</v>
      </c>
      <c r="L35" s="12">
        <v>200</v>
      </c>
      <c r="M35" s="12"/>
      <c r="N35" s="12">
        <v>200</v>
      </c>
      <c r="O35" s="12">
        <v>400</v>
      </c>
      <c r="P35" s="55">
        <f t="shared" si="2"/>
        <v>1800</v>
      </c>
      <c r="Q35" s="30">
        <f>(2000-C35)-P35</f>
        <v>200</v>
      </c>
      <c r="R35" s="15">
        <v>42248</v>
      </c>
    </row>
    <row r="36" spans="1:18">
      <c r="A36" s="16">
        <v>4904689</v>
      </c>
      <c r="B36" s="25" t="s">
        <v>46</v>
      </c>
      <c r="C36" s="17"/>
      <c r="D36" s="17"/>
      <c r="E36" s="17" t="s">
        <v>57</v>
      </c>
      <c r="F36" s="12">
        <v>200</v>
      </c>
      <c r="G36" s="12">
        <v>200</v>
      </c>
      <c r="H36" s="12">
        <v>200</v>
      </c>
      <c r="I36" s="12">
        <v>200</v>
      </c>
      <c r="J36" s="12">
        <v>200</v>
      </c>
      <c r="K36" s="12">
        <v>200</v>
      </c>
      <c r="L36" s="12">
        <v>200</v>
      </c>
      <c r="M36" s="12"/>
      <c r="N36" s="12">
        <v>400</v>
      </c>
      <c r="O36" s="12"/>
      <c r="P36" s="55">
        <f t="shared" si="2"/>
        <v>1800</v>
      </c>
      <c r="Q36" s="30">
        <f>(2000-C36)-P36</f>
        <v>200</v>
      </c>
      <c r="R36" s="15">
        <v>42248</v>
      </c>
    </row>
    <row r="37" spans="1:18">
      <c r="A37" s="16">
        <v>4931129</v>
      </c>
      <c r="B37" s="25" t="s">
        <v>47</v>
      </c>
      <c r="C37" s="17"/>
      <c r="D37" s="17"/>
      <c r="E37" s="17" t="s">
        <v>57</v>
      </c>
      <c r="F37" s="12">
        <v>200</v>
      </c>
      <c r="G37" s="12">
        <v>200</v>
      </c>
      <c r="H37" s="12"/>
      <c r="I37" s="12">
        <v>400</v>
      </c>
      <c r="J37" s="12">
        <v>200</v>
      </c>
      <c r="K37" s="12">
        <v>200</v>
      </c>
      <c r="L37" s="12">
        <v>200</v>
      </c>
      <c r="M37" s="12"/>
      <c r="N37" s="12">
        <v>400</v>
      </c>
      <c r="O37" s="12"/>
      <c r="P37" s="55">
        <f t="shared" si="2"/>
        <v>1800</v>
      </c>
      <c r="Q37" s="30">
        <f>(2000-C37)-P37</f>
        <v>200</v>
      </c>
      <c r="R37" s="15">
        <v>42248</v>
      </c>
    </row>
    <row r="38" spans="1:18">
      <c r="A38" s="44">
        <v>4931066</v>
      </c>
      <c r="B38" s="44" t="s">
        <v>48</v>
      </c>
      <c r="C38" s="17"/>
      <c r="D38" s="17"/>
      <c r="E38" s="17" t="s">
        <v>57</v>
      </c>
      <c r="F38" s="43"/>
      <c r="G38" s="43">
        <v>400</v>
      </c>
      <c r="H38" s="43"/>
      <c r="I38" s="43">
        <v>500</v>
      </c>
      <c r="J38" s="43"/>
      <c r="K38" s="43"/>
      <c r="L38" s="43">
        <v>300</v>
      </c>
      <c r="M38" s="36"/>
      <c r="N38" s="36"/>
      <c r="O38" s="36"/>
      <c r="P38" s="55">
        <f t="shared" si="2"/>
        <v>1200</v>
      </c>
      <c r="Q38" s="58">
        <f>(1200-C38)-P38</f>
        <v>0</v>
      </c>
      <c r="R38" s="15">
        <v>42248</v>
      </c>
    </row>
    <row r="39" spans="1:18">
      <c r="A39" s="16">
        <v>4967212</v>
      </c>
      <c r="B39" s="25" t="s">
        <v>59</v>
      </c>
      <c r="C39" s="17"/>
      <c r="D39" s="17"/>
      <c r="E39" s="17" t="s">
        <v>57</v>
      </c>
      <c r="H39" s="12"/>
      <c r="I39" s="12">
        <v>200</v>
      </c>
      <c r="J39" s="12"/>
      <c r="K39" s="12">
        <v>400</v>
      </c>
      <c r="L39" s="12">
        <v>200</v>
      </c>
      <c r="M39" s="12">
        <v>200</v>
      </c>
      <c r="N39" s="12">
        <v>200</v>
      </c>
      <c r="O39" s="12">
        <v>200</v>
      </c>
      <c r="P39" s="55">
        <f t="shared" si="2"/>
        <v>1400</v>
      </c>
      <c r="Q39" s="30">
        <f>(2000-C39)-P39</f>
        <v>600</v>
      </c>
      <c r="R39" s="15">
        <v>42248</v>
      </c>
    </row>
    <row r="40" spans="1:18">
      <c r="A40" s="46">
        <v>1402333</v>
      </c>
      <c r="B40" s="47" t="s">
        <v>50</v>
      </c>
      <c r="C40" s="17"/>
      <c r="D40" s="17"/>
      <c r="E40" s="17" t="s">
        <v>55</v>
      </c>
      <c r="F40" s="43">
        <v>200</v>
      </c>
      <c r="G40" s="43">
        <v>200</v>
      </c>
      <c r="H40" s="43">
        <v>200</v>
      </c>
      <c r="I40" s="36"/>
      <c r="J40" s="36"/>
      <c r="K40" s="36"/>
      <c r="L40" s="36"/>
      <c r="M40" s="36"/>
      <c r="N40" s="36"/>
      <c r="O40" s="36"/>
      <c r="P40" s="55">
        <f t="shared" si="2"/>
        <v>600</v>
      </c>
      <c r="Q40" s="58">
        <f>(600-C40)-P40</f>
        <v>0</v>
      </c>
      <c r="R40" s="15">
        <v>42248</v>
      </c>
    </row>
    <row r="41" spans="1:18">
      <c r="A41" s="44">
        <v>4958790</v>
      </c>
      <c r="B41" s="44" t="s">
        <v>61</v>
      </c>
      <c r="C41" s="17"/>
      <c r="D41" s="17"/>
      <c r="E41" s="17" t="s">
        <v>57</v>
      </c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55">
        <f t="shared" si="2"/>
        <v>0</v>
      </c>
      <c r="Q41" s="58">
        <f>(0-C41)-P41</f>
        <v>0</v>
      </c>
      <c r="R41" s="15">
        <v>42248</v>
      </c>
    </row>
    <row r="42" spans="1:18">
      <c r="A42" s="16">
        <v>1364811</v>
      </c>
      <c r="B42" s="25" t="s">
        <v>62</v>
      </c>
      <c r="C42" s="17"/>
      <c r="D42" s="17"/>
      <c r="E42" s="17"/>
      <c r="F42" s="17" t="s">
        <v>55</v>
      </c>
      <c r="G42" s="12">
        <v>200</v>
      </c>
      <c r="H42" s="12">
        <v>400</v>
      </c>
      <c r="I42" s="12">
        <v>200</v>
      </c>
      <c r="J42" s="12">
        <v>200</v>
      </c>
      <c r="K42" s="12">
        <v>200</v>
      </c>
      <c r="L42" s="12">
        <v>200</v>
      </c>
      <c r="M42" s="12"/>
      <c r="N42" s="12">
        <v>400</v>
      </c>
      <c r="O42" s="12">
        <v>200</v>
      </c>
      <c r="P42" s="55">
        <f t="shared" si="2"/>
        <v>2000</v>
      </c>
      <c r="Q42" s="39">
        <f>(2000-C42)-P42</f>
        <v>0</v>
      </c>
      <c r="R42" s="15">
        <v>42278</v>
      </c>
    </row>
    <row r="43" spans="1:18">
      <c r="A43" s="16">
        <v>5017960</v>
      </c>
      <c r="B43" s="26" t="s">
        <v>49</v>
      </c>
      <c r="C43" s="17"/>
      <c r="D43" s="17"/>
      <c r="E43" s="17"/>
      <c r="F43" s="17" t="s">
        <v>58</v>
      </c>
      <c r="G43" s="22">
        <v>200</v>
      </c>
      <c r="H43" s="12">
        <v>200</v>
      </c>
      <c r="I43" s="12">
        <v>200</v>
      </c>
      <c r="J43" s="12">
        <v>200</v>
      </c>
      <c r="K43" s="12"/>
      <c r="L43" s="12">
        <v>400</v>
      </c>
      <c r="M43" s="12"/>
      <c r="N43" s="12"/>
      <c r="O43" s="12"/>
      <c r="P43" s="55">
        <f t="shared" si="2"/>
        <v>1200</v>
      </c>
      <c r="Q43" s="30">
        <f>(1800-C43)-P43</f>
        <v>600</v>
      </c>
      <c r="R43" s="15">
        <v>42278</v>
      </c>
    </row>
    <row r="44" spans="1:18">
      <c r="A44" s="16">
        <v>4967550</v>
      </c>
      <c r="B44" s="25" t="s">
        <v>56</v>
      </c>
      <c r="C44" s="17"/>
      <c r="D44" s="17"/>
      <c r="E44" s="17"/>
      <c r="F44" s="17" t="s">
        <v>58</v>
      </c>
      <c r="G44" s="12">
        <v>1200</v>
      </c>
      <c r="H44" s="12"/>
      <c r="I44" s="12"/>
      <c r="J44" s="12"/>
      <c r="K44" s="12"/>
      <c r="L44" s="12"/>
      <c r="M44" s="12">
        <v>1200</v>
      </c>
      <c r="N44" s="12"/>
      <c r="O44" s="12"/>
      <c r="P44" s="55">
        <f t="shared" si="2"/>
        <v>2400</v>
      </c>
      <c r="Q44" s="23">
        <f>(1800-C44)-P44</f>
        <v>-600</v>
      </c>
      <c r="R44" s="15">
        <v>42278</v>
      </c>
    </row>
    <row r="45" spans="1:18">
      <c r="A45" s="31">
        <v>4967597</v>
      </c>
      <c r="B45" s="27" t="s">
        <v>60</v>
      </c>
      <c r="C45" s="28"/>
      <c r="D45" s="28"/>
      <c r="E45" s="28"/>
      <c r="F45" s="17" t="s">
        <v>58</v>
      </c>
      <c r="G45" s="19"/>
      <c r="H45" s="19">
        <v>200</v>
      </c>
      <c r="I45" s="12">
        <v>200</v>
      </c>
      <c r="J45" s="12"/>
      <c r="K45" s="12">
        <v>400</v>
      </c>
      <c r="L45" s="12">
        <v>200</v>
      </c>
      <c r="M45" s="12">
        <v>300</v>
      </c>
      <c r="N45" s="12">
        <v>100</v>
      </c>
      <c r="O45" s="12"/>
      <c r="P45" s="55">
        <f t="shared" si="2"/>
        <v>1400</v>
      </c>
      <c r="Q45" s="30">
        <f>(1800-C45)-P45</f>
        <v>400</v>
      </c>
      <c r="R45" s="15">
        <v>42278</v>
      </c>
    </row>
    <row r="46" spans="1:18">
      <c r="A46" s="16">
        <v>5318912</v>
      </c>
      <c r="B46" s="16" t="s">
        <v>72</v>
      </c>
      <c r="C46" s="17"/>
      <c r="D46" s="17"/>
      <c r="E46" s="17"/>
      <c r="F46" s="17"/>
      <c r="G46" s="17"/>
      <c r="H46" s="17"/>
      <c r="I46" s="17"/>
      <c r="J46" s="17" t="s">
        <v>65</v>
      </c>
      <c r="K46" s="12">
        <v>200</v>
      </c>
      <c r="L46" s="12">
        <v>200</v>
      </c>
      <c r="M46" s="12"/>
      <c r="N46" s="12">
        <v>400</v>
      </c>
      <c r="O46" s="12">
        <v>200</v>
      </c>
      <c r="P46" s="55">
        <f t="shared" si="2"/>
        <v>1000</v>
      </c>
      <c r="Q46" s="39">
        <f>(1000-C46)-P46</f>
        <v>0</v>
      </c>
      <c r="R46" s="15">
        <v>42430</v>
      </c>
    </row>
    <row r="47" spans="1:18">
      <c r="A47" s="16">
        <v>5292108</v>
      </c>
      <c r="B47" s="29" t="s">
        <v>64</v>
      </c>
      <c r="C47" s="17"/>
      <c r="D47" s="17"/>
      <c r="E47" s="17"/>
      <c r="F47" s="17"/>
      <c r="G47" s="17"/>
      <c r="H47" s="17"/>
      <c r="I47" s="17"/>
      <c r="J47" s="17" t="s">
        <v>65</v>
      </c>
      <c r="K47" s="12">
        <v>200</v>
      </c>
      <c r="L47" s="12">
        <v>200</v>
      </c>
      <c r="M47" s="12">
        <v>1400</v>
      </c>
      <c r="N47" s="12"/>
      <c r="O47" s="12"/>
      <c r="P47" s="55">
        <f t="shared" si="2"/>
        <v>1800</v>
      </c>
      <c r="Q47" s="23">
        <f>(1000-C47)-P47</f>
        <v>-800</v>
      </c>
      <c r="R47" s="15">
        <v>42430</v>
      </c>
    </row>
    <row r="48" spans="1:18">
      <c r="A48" s="16">
        <v>5300944</v>
      </c>
      <c r="B48" s="29" t="s">
        <v>66</v>
      </c>
      <c r="C48" s="17"/>
      <c r="D48" s="17"/>
      <c r="E48" s="17"/>
      <c r="F48" s="17"/>
      <c r="G48" s="17"/>
      <c r="H48" s="17"/>
      <c r="I48" s="17"/>
      <c r="J48" s="17"/>
      <c r="K48" s="17" t="s">
        <v>65</v>
      </c>
      <c r="L48" s="12">
        <v>200</v>
      </c>
      <c r="M48" s="12">
        <v>200</v>
      </c>
      <c r="N48" s="12"/>
      <c r="O48" s="12"/>
      <c r="P48" s="55">
        <f t="shared" si="2"/>
        <v>400</v>
      </c>
      <c r="Q48" s="30">
        <f>(800-C48)-P48</f>
        <v>400</v>
      </c>
      <c r="R48" s="15">
        <v>42430</v>
      </c>
    </row>
    <row r="49" spans="1:18">
      <c r="A49" s="16">
        <v>5356381</v>
      </c>
      <c r="B49" s="29" t="s">
        <v>69</v>
      </c>
      <c r="C49" s="17"/>
      <c r="D49" s="17"/>
      <c r="E49" s="17"/>
      <c r="F49" s="17"/>
      <c r="G49" s="17"/>
      <c r="H49" s="17"/>
      <c r="I49" s="17"/>
      <c r="J49" s="17"/>
      <c r="K49" s="17" t="s">
        <v>65</v>
      </c>
      <c r="L49" s="19">
        <v>200</v>
      </c>
      <c r="M49" s="12">
        <v>200</v>
      </c>
      <c r="N49" s="36"/>
      <c r="O49" s="36"/>
      <c r="P49" s="55">
        <f t="shared" si="2"/>
        <v>400</v>
      </c>
      <c r="Q49" s="36">
        <f>(400-C49)-P49</f>
        <v>0</v>
      </c>
      <c r="R49" s="15">
        <v>42461</v>
      </c>
    </row>
    <row r="50" spans="1:18">
      <c r="A50" s="16">
        <v>5373086</v>
      </c>
      <c r="B50" s="29" t="s">
        <v>76</v>
      </c>
      <c r="C50" s="17"/>
      <c r="D50" s="17"/>
      <c r="E50" s="17"/>
      <c r="F50" s="17"/>
      <c r="G50" s="17"/>
      <c r="H50" s="17"/>
      <c r="I50" s="17"/>
      <c r="J50" s="17"/>
      <c r="K50" s="17"/>
      <c r="L50" s="17" t="s">
        <v>70</v>
      </c>
      <c r="M50" s="12"/>
      <c r="N50" s="12">
        <v>200</v>
      </c>
      <c r="O50" s="12"/>
      <c r="P50" s="55">
        <f t="shared" si="2"/>
        <v>200</v>
      </c>
      <c r="Q50" s="30">
        <f>(600-C50)-P50</f>
        <v>400</v>
      </c>
      <c r="R50" s="15">
        <v>42461</v>
      </c>
    </row>
    <row r="51" spans="1:18">
      <c r="A51" s="32">
        <v>5399460</v>
      </c>
      <c r="B51" s="32" t="s">
        <v>71</v>
      </c>
      <c r="C51" s="17"/>
      <c r="D51" s="17"/>
      <c r="E51" s="17"/>
      <c r="F51" s="17"/>
      <c r="G51" s="17"/>
      <c r="H51" s="17"/>
      <c r="I51" s="17"/>
      <c r="J51" s="17"/>
      <c r="K51" s="17"/>
      <c r="L51" s="17" t="s">
        <v>70</v>
      </c>
      <c r="M51" s="12"/>
      <c r="N51" s="12"/>
      <c r="O51" s="12"/>
      <c r="P51" s="55">
        <f t="shared" si="2"/>
        <v>0</v>
      </c>
      <c r="Q51" s="30">
        <f>(600-C51)-P51</f>
        <v>600</v>
      </c>
      <c r="R51" s="15">
        <v>42461</v>
      </c>
    </row>
    <row r="52" spans="1:18">
      <c r="A52" s="16">
        <v>5372905</v>
      </c>
      <c r="B52" s="16" t="s">
        <v>73</v>
      </c>
      <c r="C52" s="17"/>
      <c r="D52" s="17"/>
      <c r="E52" s="17"/>
      <c r="F52" s="17"/>
      <c r="G52" s="17"/>
      <c r="H52" s="17"/>
      <c r="I52" s="17"/>
      <c r="J52" s="17"/>
      <c r="K52" s="17"/>
      <c r="L52" s="17" t="s">
        <v>70</v>
      </c>
      <c r="M52" s="12"/>
      <c r="N52" s="12">
        <v>200</v>
      </c>
      <c r="O52" s="12"/>
      <c r="P52" s="55">
        <f t="shared" si="2"/>
        <v>200</v>
      </c>
      <c r="Q52" s="30">
        <f>(600-C52)-P52</f>
        <v>400</v>
      </c>
      <c r="R52" s="15">
        <v>42461</v>
      </c>
    </row>
    <row r="53" spans="1:18">
      <c r="A53" s="32"/>
      <c r="B53" s="32" t="s">
        <v>74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2">
        <v>200</v>
      </c>
      <c r="N53" s="12">
        <v>200</v>
      </c>
      <c r="O53" s="12"/>
      <c r="P53" s="55">
        <f t="shared" si="2"/>
        <v>400</v>
      </c>
      <c r="Q53" s="23">
        <f>(0-C53)-P53</f>
        <v>-400</v>
      </c>
    </row>
    <row r="54" spans="1:18">
      <c r="A54" s="16">
        <v>5399436</v>
      </c>
      <c r="B54" s="4" t="s">
        <v>79</v>
      </c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2" t="s">
        <v>84</v>
      </c>
      <c r="N54" s="12">
        <v>200</v>
      </c>
      <c r="O54" s="12"/>
      <c r="P54" s="55">
        <f t="shared" si="2"/>
        <v>200</v>
      </c>
      <c r="Q54" s="30">
        <f>(400-C54)-P54</f>
        <v>200</v>
      </c>
      <c r="R54" s="15">
        <v>42491</v>
      </c>
    </row>
    <row r="55" spans="1:18">
      <c r="A55" s="16">
        <v>1630908</v>
      </c>
      <c r="B55" s="4" t="s">
        <v>80</v>
      </c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2" t="s">
        <v>84</v>
      </c>
      <c r="N55" s="12">
        <v>200</v>
      </c>
      <c r="O55" s="12"/>
      <c r="P55" s="55">
        <f t="shared" si="2"/>
        <v>200</v>
      </c>
      <c r="Q55" s="30">
        <f>(400-C55)-P55</f>
        <v>200</v>
      </c>
      <c r="R55" s="15">
        <v>42491</v>
      </c>
    </row>
    <row r="56" spans="1:18">
      <c r="B56" s="32" t="s">
        <v>82</v>
      </c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2" t="s">
        <v>84</v>
      </c>
      <c r="N56" s="12"/>
      <c r="O56" s="12"/>
      <c r="P56" s="55">
        <f t="shared" si="2"/>
        <v>0</v>
      </c>
      <c r="Q56" s="30">
        <f>(400-C56)-P56</f>
        <v>400</v>
      </c>
      <c r="R56" s="15">
        <v>42491</v>
      </c>
    </row>
    <row r="57" spans="1:18">
      <c r="A57" s="16">
        <v>5490729</v>
      </c>
      <c r="B57" s="32" t="s">
        <v>81</v>
      </c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2"/>
      <c r="N57" s="12" t="s">
        <v>83</v>
      </c>
      <c r="O57" s="12">
        <v>200</v>
      </c>
      <c r="P57" s="55">
        <f t="shared" si="2"/>
        <v>200</v>
      </c>
      <c r="Q57" s="39">
        <f>(200-C57)-P57</f>
        <v>0</v>
      </c>
      <c r="R57" s="15">
        <v>42522</v>
      </c>
    </row>
    <row r="58" spans="1:18">
      <c r="A58" s="16">
        <v>5546205</v>
      </c>
      <c r="B58" s="16" t="s">
        <v>85</v>
      </c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2"/>
      <c r="N58" s="61" t="s">
        <v>83</v>
      </c>
      <c r="O58" s="12"/>
      <c r="P58" s="55">
        <f t="shared" si="2"/>
        <v>0</v>
      </c>
      <c r="Q58" s="30">
        <f>200-P58</f>
        <v>200</v>
      </c>
    </row>
    <row r="59" spans="1:18">
      <c r="A59" s="32"/>
      <c r="B59" s="2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2"/>
      <c r="N59" s="12"/>
      <c r="O59" s="12"/>
      <c r="P59" s="55">
        <f t="shared" si="2"/>
        <v>0</v>
      </c>
      <c r="Q59" s="19">
        <f>(0-C59)-P59</f>
        <v>0</v>
      </c>
    </row>
    <row r="60" spans="1:18">
      <c r="A60" s="32"/>
      <c r="B60" s="2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2"/>
      <c r="N60" s="12"/>
      <c r="O60" s="12"/>
      <c r="P60" s="55">
        <f t="shared" si="2"/>
        <v>0</v>
      </c>
      <c r="Q60" s="19">
        <f>(0-C60)-P60</f>
        <v>0</v>
      </c>
    </row>
    <row r="61" spans="1:18">
      <c r="A61" s="60">
        <v>4109567</v>
      </c>
      <c r="B61" s="60" t="s">
        <v>67</v>
      </c>
      <c r="C61" s="43">
        <v>-600</v>
      </c>
      <c r="D61" s="43">
        <v>600</v>
      </c>
      <c r="E61" s="43">
        <v>400</v>
      </c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55">
        <f t="shared" si="2"/>
        <v>1000</v>
      </c>
      <c r="Q61" s="43"/>
    </row>
    <row r="62" spans="1:18">
      <c r="A62" s="42">
        <v>4709329</v>
      </c>
      <c r="B62" s="42" t="s">
        <v>68</v>
      </c>
      <c r="C62" s="43">
        <v>-200</v>
      </c>
      <c r="D62" s="43">
        <v>200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55">
        <f t="shared" si="2"/>
        <v>200</v>
      </c>
      <c r="Q62" s="43"/>
    </row>
    <row r="63" spans="1:18">
      <c r="B63" s="4"/>
      <c r="C63" s="4"/>
      <c r="D63" s="4"/>
      <c r="E63" s="4"/>
      <c r="F63" s="19"/>
      <c r="G63" s="12"/>
      <c r="H63" s="12"/>
      <c r="I63" s="12"/>
      <c r="J63" s="12"/>
      <c r="K63" s="12"/>
      <c r="L63" s="12"/>
      <c r="M63" s="12"/>
      <c r="N63" s="12"/>
      <c r="O63" s="12"/>
      <c r="P63" s="55"/>
      <c r="Q63" s="19">
        <f>(0-C63)-P63</f>
        <v>0</v>
      </c>
    </row>
    <row r="64" spans="1:18">
      <c r="B64" s="4"/>
      <c r="C64" s="12">
        <f>SUM(C2:C62)</f>
        <v>-2800</v>
      </c>
      <c r="D64" s="12">
        <f t="shared" ref="D64:P64" si="3">SUM(D2:D63)</f>
        <v>7500</v>
      </c>
      <c r="E64" s="12">
        <f t="shared" si="3"/>
        <v>4800</v>
      </c>
      <c r="F64" s="12">
        <f t="shared" si="3"/>
        <v>6470</v>
      </c>
      <c r="G64" s="12">
        <f t="shared" si="3"/>
        <v>11980</v>
      </c>
      <c r="H64" s="12">
        <f t="shared" si="3"/>
        <v>5150</v>
      </c>
      <c r="I64" s="12">
        <f t="shared" si="3"/>
        <v>5800</v>
      </c>
      <c r="J64" s="12">
        <f t="shared" si="3"/>
        <v>7050</v>
      </c>
      <c r="K64" s="12">
        <f t="shared" si="3"/>
        <v>6220</v>
      </c>
      <c r="L64" s="12">
        <f t="shared" si="3"/>
        <v>9160</v>
      </c>
      <c r="M64" s="12">
        <f t="shared" si="3"/>
        <v>7500</v>
      </c>
      <c r="N64" s="12">
        <f t="shared" si="3"/>
        <v>7190</v>
      </c>
      <c r="O64" s="12">
        <f t="shared" si="3"/>
        <v>3620</v>
      </c>
      <c r="P64" s="55">
        <f t="shared" si="3"/>
        <v>82440</v>
      </c>
      <c r="Q64" s="19"/>
    </row>
    <row r="65" spans="2:17"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34"/>
    </row>
    <row r="66" spans="2:17">
      <c r="B66" s="21"/>
      <c r="E66" s="14"/>
      <c r="F66" s="14"/>
      <c r="G66" s="14"/>
      <c r="P66" s="14"/>
    </row>
    <row r="67" spans="2:17">
      <c r="B67" s="21"/>
      <c r="G67" s="14"/>
    </row>
    <row r="68" spans="2:17">
      <c r="B68" s="21"/>
      <c r="O68" s="35"/>
      <c r="Q68" s="7"/>
    </row>
  </sheetData>
  <autoFilter ref="A1:R64"/>
  <mergeCells count="1">
    <mergeCell ref="H15:I15"/>
  </mergeCells>
  <printOptions horizontalCentered="1"/>
  <pageMargins left="0.2" right="0.2" top="0.25" bottom="0.25" header="0" footer="0"/>
  <pageSetup scale="61" fitToHeight="1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B10"/>
  <sheetViews>
    <sheetView workbookViewId="0">
      <selection activeCell="A15" sqref="A15"/>
    </sheetView>
  </sheetViews>
  <sheetFormatPr baseColWidth="10" defaultRowHeight="15"/>
  <sheetData>
    <row r="2" spans="1:2">
      <c r="A2" s="49"/>
      <c r="B2" t="s">
        <v>86</v>
      </c>
    </row>
    <row r="3" spans="1:2" ht="5.25" customHeight="1"/>
    <row r="4" spans="1:2">
      <c r="A4" s="50"/>
      <c r="B4" t="s">
        <v>87</v>
      </c>
    </row>
    <row r="5" spans="1:2" ht="4.5" customHeight="1"/>
    <row r="6" spans="1:2">
      <c r="A6" s="51"/>
      <c r="B6" t="s">
        <v>77</v>
      </c>
    </row>
    <row r="7" spans="1:2" ht="6" customHeight="1"/>
    <row r="8" spans="1:2">
      <c r="A8" s="52"/>
      <c r="B8" t="s">
        <v>89</v>
      </c>
    </row>
    <row r="9" spans="1:2" ht="6" customHeight="1"/>
    <row r="10" spans="1:2" s="7" customFormat="1">
      <c r="A10" s="48"/>
      <c r="B10" s="7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Junio 2016</vt:lpstr>
      <vt:lpstr>Hoja1</vt:lpstr>
      <vt:lpstr>'Junio 2016'!Área_de_impresión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Rogelio Romero</cp:lastModifiedBy>
  <cp:lastPrinted>2016-06-21T23:17:05Z</cp:lastPrinted>
  <dcterms:created xsi:type="dcterms:W3CDTF">2015-08-24T23:51:48Z</dcterms:created>
  <dcterms:modified xsi:type="dcterms:W3CDTF">2016-06-21T23:17:28Z</dcterms:modified>
</cp:coreProperties>
</file>